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otes" sheetId="1" r:id="rId1"/>
    <sheet name="balancesheet" sheetId="2" r:id="rId2"/>
    <sheet name="incomestatemen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<sst xmlns="http://schemas.openxmlformats.org/spreadsheetml/2006/main" count="251" uniqueCount="220">
  <si>
    <t>MALAYSIA PACKAGING INDUSTRY BERHAD (22265-U)</t>
  </si>
  <si>
    <t>(Incorporated in Malaysia)</t>
  </si>
  <si>
    <t>QUARTERLY REPORT</t>
  </si>
  <si>
    <t>Quarterly Report on consolidated results for the 4th quarter ended 31 DECEMBER 2001</t>
  </si>
  <si>
    <t>The figures have not been audited.</t>
  </si>
  <si>
    <t>INCOME STATEMENT</t>
  </si>
  <si>
    <t>INDIVIDUAL PERIOD</t>
  </si>
  <si>
    <t>VARIANCE</t>
  </si>
  <si>
    <t>CUMULATIVE PERIOD</t>
  </si>
  <si>
    <t xml:space="preserve">Current </t>
  </si>
  <si>
    <t>Preceding Year</t>
  </si>
  <si>
    <t>Year</t>
  </si>
  <si>
    <t>Corresponding</t>
  </si>
  <si>
    <t>Quarter</t>
  </si>
  <si>
    <t>Todate</t>
  </si>
  <si>
    <t>Period</t>
  </si>
  <si>
    <t>RM'000</t>
  </si>
  <si>
    <t>%</t>
  </si>
  <si>
    <t>1(a)</t>
  </si>
  <si>
    <t>Revenue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</si>
  <si>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</si>
  <si>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</si>
  <si>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</si>
  <si>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</si>
  <si>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</si>
  <si>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2 (a)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</si>
  <si>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</si>
  <si>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</si>
  <si>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</si>
  <si>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</si>
  <si>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</si>
  <si>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 xml:space="preserve">  (d)</t>
  </si>
  <si>
    <t>Exceptional items</t>
  </si>
  <si>
    <t xml:space="preserve">  (e)</t>
  </si>
  <si>
    <t>Profit/(loss) before income tax, minority</t>
  </si>
  <si>
    <t>interests and extraordinary items</t>
  </si>
  <si>
    <t xml:space="preserve">  (f)</t>
  </si>
  <si>
    <t>Share of profits and losses of associated</t>
  </si>
  <si>
    <t>companies</t>
  </si>
  <si>
    <t xml:space="preserve">  (g)</t>
  </si>
  <si>
    <t xml:space="preserve">Profit/(loss) before income tax, minority </t>
  </si>
  <si>
    <t>interests and extraordinary items after share</t>
  </si>
  <si>
    <t>of profit and losses of associated companies</t>
  </si>
  <si>
    <t xml:space="preserve">  (h)</t>
  </si>
  <si>
    <t>Income tax</t>
  </si>
  <si>
    <t xml:space="preserve">  (I)</t>
  </si>
  <si>
    <t>(i)  Profit/(loss) after income tax before</t>
  </si>
  <si>
    <t xml:space="preserve">     deducting minority interests</t>
  </si>
  <si>
    <t>(ii) Minority interests</t>
  </si>
  <si>
    <t xml:space="preserve">  (j)</t>
  </si>
  <si>
    <t xml:space="preserve">Net profit/(loss) from ordinary activities </t>
  </si>
  <si>
    <t>attributable to members of the company</t>
  </si>
  <si>
    <t xml:space="preserve">  (k)</t>
  </si>
  <si>
    <t>(i)   Extraordinary items</t>
  </si>
  <si>
    <t>(ii)  Minority interests</t>
  </si>
  <si>
    <t>(iii) Extraordinary items attributable to</t>
  </si>
  <si>
    <t xml:space="preserve">       members of the company</t>
  </si>
  <si>
    <t xml:space="preserve">  </t>
  </si>
  <si>
    <t xml:space="preserve">  (l)</t>
  </si>
  <si>
    <t>Net profit/(loss) attributable to members of</t>
  </si>
  <si>
    <t>the company</t>
  </si>
  <si>
    <t>Earnings per share based on 2(l) above after</t>
  </si>
  <si>
    <t>deducting any provisions for preference</t>
  </si>
  <si>
    <t>dividends, if any:-</t>
  </si>
  <si>
    <t>(a)  Basic(based on 21,021,412 ordinary</t>
  </si>
  <si>
    <t xml:space="preserve">       shares)(sen)</t>
  </si>
  <si>
    <t>(b)  Fully diluted(based on ordinary shares)</t>
  </si>
  <si>
    <t xml:space="preserve">       (sen)</t>
  </si>
  <si>
    <t>4(a)</t>
  </si>
  <si>
    <t>Dividend per share (sen)</t>
  </si>
  <si>
    <t>Dividend Description</t>
  </si>
  <si>
    <t>First &amp; Final</t>
  </si>
  <si>
    <t>Tax exempt</t>
  </si>
  <si>
    <t>Net tangible assets per share (RM)</t>
  </si>
  <si>
    <t xml:space="preserve"> BALANCE SHEET</t>
  </si>
  <si>
    <t>(Unaudited)</t>
  </si>
  <si>
    <t>(Audited)</t>
  </si>
  <si>
    <t xml:space="preserve">AS AT </t>
  </si>
  <si>
    <t>END OF</t>
  </si>
  <si>
    <t>PRECEDING</t>
  </si>
  <si>
    <t>CURRENT</t>
  </si>
  <si>
    <t xml:space="preserve">FINANCIAL </t>
  </si>
  <si>
    <t>QUARTER</t>
  </si>
  <si>
    <t>YEAR END</t>
  </si>
  <si>
    <t>Property, plant and equipment</t>
  </si>
  <si>
    <t>Investment in Associated Companies</t>
  </si>
  <si>
    <t>Long Term Investments</t>
  </si>
  <si>
    <t>Intangible Assets</t>
  </si>
  <si>
    <t>Current Assets</t>
  </si>
  <si>
    <t xml:space="preserve">     Inventories</t>
  </si>
  <si>
    <t xml:space="preserve">     Trade Receivables</t>
  </si>
  <si>
    <t xml:space="preserve">     Cash and bank balances</t>
  </si>
  <si>
    <t xml:space="preserve">     Fixed deposits with a licensed bank</t>
  </si>
  <si>
    <t>Current Liabilities</t>
  </si>
  <si>
    <t xml:space="preserve">     Trade Payables</t>
  </si>
  <si>
    <t xml:space="preserve">     Others Payables </t>
  </si>
  <si>
    <t xml:space="preserve">     Short Term Borrowings</t>
  </si>
  <si>
    <t xml:space="preserve">     Provision for Taxation</t>
  </si>
  <si>
    <t xml:space="preserve">     Proposed Dividend 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</si>
  <si>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</si>
  <si>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</si>
  <si>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</si>
  <si>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</si>
  <si>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</si>
  <si>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</si>
  <si>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</si>
  <si>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</si>
  <si>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Profits</t>
  </si>
  <si>
    <t>Minority Interests</t>
  </si>
  <si>
    <t>Long Term Borrowings</t>
  </si>
  <si>
    <t>Other Long Term Liabilities</t>
  </si>
  <si>
    <t>Deferred Taxation</t>
  </si>
  <si>
    <t>MALAYSIA PACKAGING INDUSTRY BERHAD(22265-U)</t>
  </si>
  <si>
    <t>1.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</si>
  <si>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</si>
  <si>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</si>
  <si>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</si>
  <si>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</si>
  <si>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2.</t>
  </si>
  <si>
    <t>3.</t>
  </si>
  <si>
    <t>Extraordinary items</t>
  </si>
  <si>
    <t>4.</t>
  </si>
  <si>
    <t>Taxation</t>
  </si>
  <si>
    <t>Taxation comprise of the following:-</t>
  </si>
  <si>
    <t xml:space="preserve">                                                         </t>
  </si>
  <si>
    <t>Current Year</t>
  </si>
  <si>
    <t xml:space="preserve">                                                             </t>
  </si>
  <si>
    <t>Individual Quarter</t>
  </si>
  <si>
    <t>Cumulative Quarter</t>
  </si>
  <si>
    <t>To-Date</t>
  </si>
  <si>
    <t xml:space="preserve">Current taxation </t>
  </si>
  <si>
    <t>Prior year provision</t>
  </si>
  <si>
    <t>Deferred taxation</t>
  </si>
  <si>
    <t>The effective rate of taxation for the Company is higher than the standard rate of tax applicable</t>
  </si>
  <si>
    <t>principally due to certain expenses and provisions being disallowed for taxation purposes.</t>
  </si>
  <si>
    <t>5.</t>
  </si>
  <si>
    <t>Pre-acquisitions Profits</t>
  </si>
  <si>
    <t>6.</t>
  </si>
  <si>
    <t>Profits on Sale of Investments and/or Properties</t>
  </si>
  <si>
    <t>7.</t>
  </si>
  <si>
    <t>Quoted Securities</t>
  </si>
  <si>
    <t>8.</t>
  </si>
  <si>
    <t>Changes in the Composition of the Company</t>
  </si>
  <si>
    <t>9.</t>
  </si>
  <si>
    <t>Status of Corporate Proposals</t>
  </si>
  <si>
    <t>10.</t>
  </si>
  <si>
    <t>Seasonal or Cyclical Factors</t>
  </si>
  <si>
    <t>The operations of the Company for the financial period under review had not been materially</t>
  </si>
  <si>
    <t>affected by any seasonal or cyclical factors.</t>
  </si>
  <si>
    <t>11.</t>
  </si>
  <si>
    <t>Issuances and Repayments of Debt and Equity Securities</t>
  </si>
  <si>
    <t>12.</t>
  </si>
  <si>
    <t xml:space="preserve"> Borrowings</t>
  </si>
  <si>
    <t xml:space="preserve">(a) Short-term borrowings(unsecured) </t>
  </si>
  <si>
    <t>Term Loan</t>
  </si>
  <si>
    <t>(b) The term loan is denominated in United States Dollar.</t>
  </si>
  <si>
    <t>13.</t>
  </si>
  <si>
    <t>Contingent Liabilities</t>
  </si>
  <si>
    <t>not earlier than 7 days from the date of issue of this quarterly report</t>
  </si>
  <si>
    <t>14.</t>
  </si>
  <si>
    <t xml:space="preserve">Financial Instruments with Off Balance Sheet Risk </t>
  </si>
  <si>
    <t>practicable date which is not earlier than 7 days from the date of issue of this quarterly report.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</si>
  <si>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</si>
  <si>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</si>
  <si>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</si>
  <si>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</si>
  <si>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</si>
  <si>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</si>
  <si>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</si>
  <si>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</si>
  <si>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</si>
  <si>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</si>
  <si>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</si>
  <si>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</si>
  <si>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</si>
  <si>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</si>
  <si>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</si>
  <si>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</si>
  <si>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</si>
  <si>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</si>
  <si>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By Order of the Board</t>
  </si>
  <si>
    <t>Kuala Lumpur</t>
  </si>
  <si>
    <t>TAY HOW SENG</t>
  </si>
  <si>
    <t xml:space="preserve">Chairman </t>
  </si>
  <si>
    <t>There were no extraordinary items for  the quarter ended 31 December 2001</t>
  </si>
  <si>
    <t>4th Quarter</t>
  </si>
  <si>
    <t>There were no pre-acquisitions profits for the quarter ended 31 December  2001</t>
  </si>
  <si>
    <t xml:space="preserve">There were no contingent liabilities as at  14 February 2002, the latest practicable date which is </t>
  </si>
  <si>
    <t xml:space="preserve">There were no financial instruments with off balance sheet risk as at 14 February 2002, the latest </t>
  </si>
  <si>
    <t xml:space="preserve">There were no material litigation as at 14 February 2002, the latest practicable date which is not </t>
  </si>
  <si>
    <t xml:space="preserve">Profit before taxation for the quarter under review was RM814,000 which was higher compared </t>
  </si>
  <si>
    <t xml:space="preserve">to RM712,000 as reported in the previous quarter. This was mainly due to lower cost of production </t>
  </si>
  <si>
    <t xml:space="preserve">and lower overhead cost incurred during the quarter. The turnover for the quarter  under review </t>
  </si>
  <si>
    <t>was RM15.37 million as against RM15.33 million in the previous quarter.</t>
  </si>
  <si>
    <t>The Company's turnover for 2001 is RM59.42 million as against RM55.75 million in 2000, an increase</t>
  </si>
  <si>
    <t>of 7%. Pre-tax profit for 2001 is RM2.18 million as against RM2.38 million in 2000, a reduction of 8%.</t>
  </si>
  <si>
    <t>The weakening of the Singapore dollars had eroded our profitability in the export market.</t>
  </si>
  <si>
    <t xml:space="preserve">The demand are expected to remain stable due to the general slow down of economic conditions around </t>
  </si>
  <si>
    <t>this region. The industry is expected to remain competitive</t>
  </si>
  <si>
    <t>21 February 2002</t>
  </si>
  <si>
    <t>Notes to the Quarterly Report for the Financial Quarter Ended 31 December 2001</t>
  </si>
  <si>
    <t>There were no exceptional items for the quarter ended 31 December 2001</t>
  </si>
  <si>
    <t>There were no profits on sale of investments and/or properties for the quarter ended</t>
  </si>
  <si>
    <t>31 December 2001</t>
  </si>
  <si>
    <t xml:space="preserve">There were no purchase or disposal of quoted securities for the quarter ended </t>
  </si>
  <si>
    <t xml:space="preserve"> 31 December 2001</t>
  </si>
  <si>
    <t xml:space="preserve">There were no changes in the  composition of the Company for the quarter ended </t>
  </si>
  <si>
    <t xml:space="preserve">There were no issuance of debt and equity securities, shares buy-backs, share cancellations, </t>
  </si>
  <si>
    <t>shares held as treasury shares and resale of treasury shares for the quarter ended</t>
  </si>
  <si>
    <t xml:space="preserve">     Others-Other receivables,Sundry Deposits and Prepayments</t>
  </si>
  <si>
    <t xml:space="preserve">       (ii) amount per share : 2 sen</t>
  </si>
  <si>
    <t xml:space="preserve">      (iii) previous corresponding period: first and final tax exempt dividend of 2 sen per share</t>
  </si>
  <si>
    <t xml:space="preserve">      (iv) date payable : to be determined later; and</t>
  </si>
  <si>
    <t xml:space="preserve">       (v) entitlement date: to be determined later</t>
  </si>
  <si>
    <t>b)    Total dividend for the current year : RM420,428.</t>
  </si>
  <si>
    <t>a)     (i) a first and final tax exempt dividend of 2 sen per share has been recommended</t>
  </si>
  <si>
    <t>There were no corporate proposals announced as at the date of the report.</t>
  </si>
  <si>
    <t>The Board of the Company are considering the options available to meet with the minimun</t>
  </si>
  <si>
    <t>paid-up share capital of companies on the Second Board of the Kuala Lumpur Stock Exchange</t>
  </si>
  <si>
    <t>under the listing requirement. No final decision has been made yet.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</si>
</sst>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;\(#,##0\)"/>
    <numFmt numFmtId="173" formatCode="_-* #,##0_-;\-* #,##0_-;_-* &quot;-&quot;??_-;_-@_-"/>
    <numFmt numFmtId="174" formatCode="_(* #,##0.00_);_(* \(#,##0.00\);_(* &quot;-&quot;_);_(@_)"/>
  </numFmts>
  <fonts count="6">
    <font>
      <sz val="10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9" fontId="0" fillId="0" borderId="0" xfId="19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Border="1" applyAlignment="1">
      <alignment horizontal="center"/>
    </xf>
    <xf numFmtId="173" fontId="0" fillId="0" borderId="1" xfId="15" applyNumberFormat="1" applyFont="1" applyBorder="1" applyAlignment="1">
      <alignment horizontal="center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Fill="1" applyAlignment="1">
      <alignment/>
    </xf>
    <xf numFmtId="41" fontId="0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2" fontId="0" fillId="0" borderId="0" xfId="0" applyNumberFormat="1" applyFont="1" applyAlignment="1">
      <alignment/>
    </xf>
    <xf numFmtId="174" fontId="0" fillId="0" borderId="0" xfId="15" applyNumberFormat="1" applyFont="1" applyAlignment="1">
      <alignment/>
    </xf>
    <xf numFmtId="171" fontId="0" fillId="0" borderId="0" xfId="15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0" fillId="0" borderId="2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2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/>
    </xf>
    <xf numFmtId="173" fontId="0" fillId="0" borderId="3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5" xfId="15" applyNumberFormat="1" applyFont="1" applyBorder="1" applyAlignment="1">
      <alignment/>
    </xf>
    <xf numFmtId="173" fontId="0" fillId="0" borderId="5" xfId="15" applyNumberFormat="1" applyFont="1" applyBorder="1" applyAlignment="1">
      <alignment horizontal="center"/>
    </xf>
    <xf numFmtId="171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15" applyNumberFormat="1" applyAlignment="1">
      <alignment/>
    </xf>
    <xf numFmtId="173" fontId="0" fillId="0" borderId="0" xfId="15" applyNumberFormat="1" applyAlignment="1">
      <alignment/>
    </xf>
    <xf numFmtId="173" fontId="0" fillId="0" borderId="5" xfId="15" applyNumberFormat="1" applyBorder="1" applyAlignment="1">
      <alignment/>
    </xf>
    <xf numFmtId="173" fontId="0" fillId="0" borderId="0" xfId="15" applyNumberFormat="1" applyBorder="1" applyAlignment="1">
      <alignment/>
    </xf>
    <xf numFmtId="14" fontId="0" fillId="0" borderId="0" xfId="0" applyNumberFormat="1" applyAlignment="1">
      <alignment/>
    </xf>
    <xf numFmtId="173" fontId="0" fillId="0" borderId="1" xfId="15" applyNumberFormat="1" applyBorder="1" applyAlignment="1">
      <alignment/>
    </xf>
    <xf numFmtId="15" fontId="3" fillId="0" borderId="0" xfId="0" applyNumberFormat="1" applyFont="1" applyAlignment="1" quotePrefix="1">
      <alignment/>
    </xf>
    <xf numFmtId="49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72" fontId="0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LSE%204Q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Mfg"/>
      <sheetName val="KLSE-IS"/>
      <sheetName val="KLSE-BS"/>
      <sheetName val="Notes"/>
    </sheetNames>
    <sheetDataSet>
      <sheetData sheetId="3">
        <row r="60">
          <cell r="E60">
            <v>1.5136767993910851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B52" sqref="B52"/>
    </sheetView>
  </sheetViews>
  <sheetFormatPr defaultColWidth="9.140625" defaultRowHeight="12.75"/>
  <cols>
    <col min="1" max="1" width="3.7109375" style="43" customWidth="1"/>
    <col min="2" max="2" width="10.28125" style="45" customWidth="1"/>
    <col min="5" max="5" width="14.7109375" style="0" customWidth="1"/>
    <col min="6" max="7" width="10.140625" style="0" customWidth="1"/>
    <col min="8" max="8" width="11.140625" style="0" customWidth="1"/>
    <col min="10" max="10" width="10.00390625" style="0" customWidth="1"/>
  </cols>
  <sheetData>
    <row r="1" ht="15.75">
      <c r="B1" s="44" t="s">
        <v>112</v>
      </c>
    </row>
    <row r="2" ht="15.75">
      <c r="B2" s="44" t="s">
        <v>1</v>
      </c>
    </row>
    <row r="3" ht="15.75">
      <c r="B3" s="44"/>
    </row>
    <row r="4" ht="15.75">
      <c r="B4" s="44" t="s">
        <v>200</v>
      </c>
    </row>
    <row r="5" ht="15.75">
      <c r="C5" s="46"/>
    </row>
    <row r="6" spans="1:2" ht="15.75">
      <c r="A6" s="47" t="s">
        <v>113</v>
      </c>
      <c r="B6" s="44" t="s">
        <v>114</v>
      </c>
    </row>
    <row r="7" ht="15.75">
      <c r="B7" s="45" t="s">
        <v>115</v>
      </c>
    </row>
    <row r="8" ht="15.75">
      <c r="B8" s="45" t="s">
        <v>116</v>
      </c>
    </row>
    <row r="9" ht="15.75">
      <c r="B9" s="45" t="s">
        <v>117</v>
      </c>
    </row>
    <row r="11" spans="1:2" ht="15.75">
      <c r="A11" s="47" t="s">
        <v>118</v>
      </c>
      <c r="B11" s="44" t="s">
        <v>32</v>
      </c>
    </row>
    <row r="12" ht="15.75">
      <c r="B12" s="45" t="s">
        <v>201</v>
      </c>
    </row>
    <row r="14" spans="1:2" ht="15.75">
      <c r="A14" s="47" t="s">
        <v>119</v>
      </c>
      <c r="B14" s="44" t="s">
        <v>120</v>
      </c>
    </row>
    <row r="15" ht="15.75">
      <c r="B15" s="45" t="s">
        <v>184</v>
      </c>
    </row>
    <row r="17" spans="1:2" ht="15.75">
      <c r="A17" s="47" t="s">
        <v>121</v>
      </c>
      <c r="B17" s="44" t="s">
        <v>122</v>
      </c>
    </row>
    <row r="18" ht="15.75">
      <c r="B18" s="45" t="s">
        <v>123</v>
      </c>
    </row>
    <row r="19" spans="2:9" ht="15.75">
      <c r="B19" s="45" t="s">
        <v>124</v>
      </c>
      <c r="F19" s="60" t="s">
        <v>125</v>
      </c>
      <c r="G19" s="60"/>
      <c r="H19" s="60"/>
      <c r="I19" s="60"/>
    </row>
    <row r="20" spans="2:8" ht="15.75">
      <c r="B20" s="45" t="s">
        <v>126</v>
      </c>
      <c r="F20" t="s">
        <v>127</v>
      </c>
      <c r="H20" t="s">
        <v>128</v>
      </c>
    </row>
    <row r="21" spans="6:8" ht="15.75">
      <c r="F21" s="61" t="s">
        <v>185</v>
      </c>
      <c r="G21" s="61"/>
      <c r="H21" s="49" t="s">
        <v>129</v>
      </c>
    </row>
    <row r="22" spans="6:8" ht="15.75">
      <c r="F22" s="49" t="s">
        <v>16</v>
      </c>
      <c r="H22" s="49" t="s">
        <v>16</v>
      </c>
    </row>
    <row r="24" spans="2:8" ht="15.75">
      <c r="B24" s="45" t="s">
        <v>130</v>
      </c>
      <c r="F24" s="50">
        <v>111</v>
      </c>
      <c r="G24" s="51"/>
      <c r="H24" s="51">
        <v>780</v>
      </c>
    </row>
    <row r="25" spans="2:8" ht="15.75">
      <c r="B25" s="45" t="s">
        <v>131</v>
      </c>
      <c r="F25" s="51">
        <v>0</v>
      </c>
      <c r="G25" s="51"/>
      <c r="H25" s="51">
        <v>0</v>
      </c>
    </row>
    <row r="26" spans="2:8" ht="15.75">
      <c r="B26" s="45" t="s">
        <v>132</v>
      </c>
      <c r="F26" s="51">
        <v>134</v>
      </c>
      <c r="G26" s="51"/>
      <c r="H26" s="51">
        <v>134</v>
      </c>
    </row>
    <row r="27" spans="6:8" ht="16.5" thickBot="1">
      <c r="F27" s="52">
        <v>245</v>
      </c>
      <c r="G27" s="51"/>
      <c r="H27" s="52">
        <v>914</v>
      </c>
    </row>
    <row r="28" spans="6:8" ht="16.5" thickTop="1">
      <c r="F28" s="53"/>
      <c r="G28" s="51"/>
      <c r="H28" s="53"/>
    </row>
    <row r="29" spans="2:8" ht="15.75">
      <c r="B29" s="45" t="s">
        <v>133</v>
      </c>
      <c r="F29" s="53"/>
      <c r="G29" s="51"/>
      <c r="H29" s="53"/>
    </row>
    <row r="30" spans="2:8" ht="15.75">
      <c r="B30" s="45" t="s">
        <v>134</v>
      </c>
      <c r="F30" s="53"/>
      <c r="G30" s="51"/>
      <c r="H30" s="53"/>
    </row>
    <row r="31" spans="6:8" ht="15.75">
      <c r="F31" s="53"/>
      <c r="G31" s="51"/>
      <c r="H31" s="53"/>
    </row>
    <row r="32" spans="1:2" ht="15.75">
      <c r="A32" s="47" t="s">
        <v>135</v>
      </c>
      <c r="B32" s="44" t="s">
        <v>136</v>
      </c>
    </row>
    <row r="33" ht="15.75">
      <c r="B33" s="45" t="s">
        <v>186</v>
      </c>
    </row>
    <row r="35" spans="1:2" ht="15.75">
      <c r="A35" s="47" t="s">
        <v>137</v>
      </c>
      <c r="B35" s="44" t="s">
        <v>138</v>
      </c>
    </row>
    <row r="36" ht="15.75">
      <c r="B36" s="45" t="s">
        <v>202</v>
      </c>
    </row>
    <row r="37" ht="15.75">
      <c r="B37" s="59" t="s">
        <v>203</v>
      </c>
    </row>
    <row r="39" spans="1:2" ht="15.75">
      <c r="A39" s="47" t="s">
        <v>139</v>
      </c>
      <c r="B39" s="44" t="s">
        <v>140</v>
      </c>
    </row>
    <row r="40" ht="15.75">
      <c r="B40" s="45" t="s">
        <v>204</v>
      </c>
    </row>
    <row r="41" ht="15.75">
      <c r="B41" s="58" t="s">
        <v>205</v>
      </c>
    </row>
    <row r="42" ht="15.75">
      <c r="B42" s="58"/>
    </row>
    <row r="43" spans="1:2" ht="15.75">
      <c r="A43" s="47" t="s">
        <v>141</v>
      </c>
      <c r="B43" s="44" t="s">
        <v>142</v>
      </c>
    </row>
    <row r="44" ht="15.75">
      <c r="B44" s="45" t="s">
        <v>206</v>
      </c>
    </row>
    <row r="45" ht="15.75">
      <c r="B45" s="45" t="s">
        <v>205</v>
      </c>
    </row>
    <row r="47" spans="1:2" ht="15.75">
      <c r="A47" s="47" t="s">
        <v>143</v>
      </c>
      <c r="B47" s="44" t="s">
        <v>144</v>
      </c>
    </row>
    <row r="48" ht="15.75">
      <c r="B48" s="45" t="s">
        <v>216</v>
      </c>
    </row>
    <row r="49" ht="15.75">
      <c r="B49" s="45" t="s">
        <v>217</v>
      </c>
    </row>
    <row r="50" ht="15.75">
      <c r="B50" s="45" t="s">
        <v>218</v>
      </c>
    </row>
    <row r="51" ht="15.75">
      <c r="B51" s="45" t="s">
        <v>219</v>
      </c>
    </row>
    <row r="53" spans="1:2" ht="15.75">
      <c r="A53" s="47" t="s">
        <v>145</v>
      </c>
      <c r="B53" s="44" t="s">
        <v>146</v>
      </c>
    </row>
    <row r="54" spans="1:2" ht="15.75">
      <c r="A54" s="47"/>
      <c r="B54" s="45" t="s">
        <v>147</v>
      </c>
    </row>
    <row r="55" spans="1:2" ht="15.75">
      <c r="A55" s="47"/>
      <c r="B55" s="45" t="s">
        <v>148</v>
      </c>
    </row>
    <row r="57" spans="1:2" ht="15.75">
      <c r="A57" s="47" t="s">
        <v>149</v>
      </c>
      <c r="B57" s="44" t="s">
        <v>150</v>
      </c>
    </row>
    <row r="58" ht="15.75">
      <c r="B58" s="45" t="s">
        <v>207</v>
      </c>
    </row>
    <row r="59" ht="15.75">
      <c r="B59" s="45" t="s">
        <v>208</v>
      </c>
    </row>
    <row r="60" ht="15.75">
      <c r="B60" s="45" t="s">
        <v>205</v>
      </c>
    </row>
    <row r="62" spans="1:2" ht="15.75">
      <c r="A62" s="47" t="s">
        <v>151</v>
      </c>
      <c r="B62" s="44" t="s">
        <v>152</v>
      </c>
    </row>
    <row r="63" ht="15.75">
      <c r="B63" s="45" t="s">
        <v>153</v>
      </c>
    </row>
    <row r="64" spans="6:8" ht="15.75">
      <c r="F64" s="54">
        <v>37256</v>
      </c>
      <c r="H64" s="54">
        <v>36891</v>
      </c>
    </row>
    <row r="65" spans="6:8" ht="15.75">
      <c r="F65" s="48" t="s">
        <v>16</v>
      </c>
      <c r="H65" s="48" t="s">
        <v>16</v>
      </c>
    </row>
    <row r="66" spans="2:8" ht="16.5" thickBot="1">
      <c r="B66" s="45" t="s">
        <v>154</v>
      </c>
      <c r="F66" s="55">
        <v>3800</v>
      </c>
      <c r="G66" s="51"/>
      <c r="H66" s="55">
        <v>4940</v>
      </c>
    </row>
    <row r="67" ht="16.5" thickTop="1"/>
    <row r="68" ht="15.75">
      <c r="B68" s="45" t="s">
        <v>155</v>
      </c>
    </row>
    <row r="70" spans="1:2" ht="15.75">
      <c r="A70" s="47" t="s">
        <v>156</v>
      </c>
      <c r="B70" s="44" t="s">
        <v>157</v>
      </c>
    </row>
    <row r="71" ht="15.75">
      <c r="B71" s="45" t="s">
        <v>187</v>
      </c>
    </row>
    <row r="72" ht="15.75">
      <c r="B72" s="45" t="s">
        <v>158</v>
      </c>
    </row>
    <row r="74" spans="1:2" ht="15.75">
      <c r="A74" s="47" t="s">
        <v>159</v>
      </c>
      <c r="B74" s="44" t="s">
        <v>160</v>
      </c>
    </row>
    <row r="75" ht="15.75">
      <c r="B75" s="45" t="s">
        <v>188</v>
      </c>
    </row>
    <row r="76" ht="15.75">
      <c r="B76" s="45" t="s">
        <v>161</v>
      </c>
    </row>
    <row r="78" spans="1:2" ht="15.75">
      <c r="A78" s="47" t="s">
        <v>162</v>
      </c>
      <c r="B78" s="44" t="s">
        <v>163</v>
      </c>
    </row>
    <row r="79" ht="15.75">
      <c r="B79" s="45" t="s">
        <v>189</v>
      </c>
    </row>
    <row r="80" ht="15.75">
      <c r="B80" s="45" t="s">
        <v>164</v>
      </c>
    </row>
    <row r="82" spans="1:2" ht="15.75">
      <c r="A82" s="47" t="s">
        <v>165</v>
      </c>
      <c r="B82" s="44" t="s">
        <v>166</v>
      </c>
    </row>
    <row r="83" ht="15.75">
      <c r="B83" s="45" t="s">
        <v>167</v>
      </c>
    </row>
    <row r="84" ht="15.75">
      <c r="B84" s="45" t="s">
        <v>168</v>
      </c>
    </row>
    <row r="86" spans="1:2" ht="15.75">
      <c r="A86" s="47" t="s">
        <v>169</v>
      </c>
      <c r="B86" s="44" t="s">
        <v>170</v>
      </c>
    </row>
    <row r="87" ht="15.75">
      <c r="B87" s="45" t="s">
        <v>190</v>
      </c>
    </row>
    <row r="88" ht="15.75">
      <c r="B88" s="45" t="s">
        <v>191</v>
      </c>
    </row>
    <row r="89" ht="15.75">
      <c r="B89" s="45" t="s">
        <v>192</v>
      </c>
    </row>
    <row r="90" ht="15.75">
      <c r="B90" s="45" t="s">
        <v>193</v>
      </c>
    </row>
    <row r="92" spans="1:2" ht="15.75">
      <c r="A92" s="47" t="s">
        <v>171</v>
      </c>
      <c r="B92" s="44" t="s">
        <v>172</v>
      </c>
    </row>
    <row r="93" ht="15.75">
      <c r="B93" s="45" t="s">
        <v>194</v>
      </c>
    </row>
    <row r="94" ht="15.75">
      <c r="B94" s="45" t="s">
        <v>195</v>
      </c>
    </row>
    <row r="95" ht="15.75">
      <c r="B95" s="45" t="s">
        <v>196</v>
      </c>
    </row>
    <row r="97" spans="1:2" ht="15.75">
      <c r="A97" s="47" t="s">
        <v>173</v>
      </c>
      <c r="B97" s="44" t="s">
        <v>174</v>
      </c>
    </row>
    <row r="98" ht="15.75">
      <c r="B98" s="45" t="s">
        <v>197</v>
      </c>
    </row>
    <row r="99" ht="15.75">
      <c r="B99" s="45" t="s">
        <v>198</v>
      </c>
    </row>
    <row r="101" spans="1:2" ht="15.75">
      <c r="A101" s="47" t="s">
        <v>175</v>
      </c>
      <c r="B101" s="44" t="s">
        <v>176</v>
      </c>
    </row>
    <row r="102" ht="15.75">
      <c r="B102" s="45" t="s">
        <v>177</v>
      </c>
    </row>
    <row r="105" spans="1:2" ht="15.75">
      <c r="A105" s="47" t="s">
        <v>178</v>
      </c>
      <c r="B105" s="44" t="s">
        <v>179</v>
      </c>
    </row>
    <row r="106" ht="15.75">
      <c r="B106" s="45" t="s">
        <v>215</v>
      </c>
    </row>
    <row r="107" ht="15.75">
      <c r="B107" s="45" t="s">
        <v>210</v>
      </c>
    </row>
    <row r="108" ht="15.75">
      <c r="B108" s="45" t="s">
        <v>211</v>
      </c>
    </row>
    <row r="109" ht="15.75">
      <c r="B109" s="45" t="s">
        <v>212</v>
      </c>
    </row>
    <row r="110" ht="15.75">
      <c r="B110" s="45" t="s">
        <v>213</v>
      </c>
    </row>
    <row r="112" ht="15.75">
      <c r="B112" s="45" t="s">
        <v>214</v>
      </c>
    </row>
    <row r="115" spans="8:9" ht="15.75">
      <c r="H115" s="45" t="s">
        <v>180</v>
      </c>
      <c r="I115" s="45"/>
    </row>
    <row r="118" spans="2:8" ht="15.75">
      <c r="B118" s="45" t="s">
        <v>181</v>
      </c>
      <c r="H118" t="s">
        <v>182</v>
      </c>
    </row>
    <row r="119" spans="2:8" ht="15.75">
      <c r="B119" s="56"/>
      <c r="H119" t="s">
        <v>183</v>
      </c>
    </row>
    <row r="121" ht="15.75">
      <c r="B121" s="57" t="s">
        <v>199</v>
      </c>
    </row>
  </sheetData>
  <mergeCells count="2">
    <mergeCell ref="F19:I19"/>
    <mergeCell ref="F21:G21"/>
  </mergeCells>
  <printOptions/>
  <pageMargins left="0.75" right="0.75" top="1" bottom="1" header="0.5" footer="0.5"/>
  <pageSetup horizontalDpi="300" verticalDpi="300" orientation="portrait" paperSize="9" scale="85" r:id="rId1"/>
  <rowBreaks count="2" manualBreakCount="2">
    <brk id="5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7">
      <selection activeCell="B25" sqref="B25"/>
    </sheetView>
  </sheetViews>
  <sheetFormatPr defaultColWidth="9.140625" defaultRowHeight="12.75"/>
  <cols>
    <col min="1" max="1" width="6.57421875" style="5" customWidth="1"/>
    <col min="2" max="2" width="52.140625" style="2" customWidth="1"/>
    <col min="3" max="3" width="12.421875" style="2" customWidth="1"/>
    <col min="4" max="4" width="2.28125" style="2" customWidth="1"/>
    <col min="5" max="5" width="12.8515625" style="2" customWidth="1"/>
    <col min="6" max="16384" width="9.140625" style="2" customWidth="1"/>
  </cols>
  <sheetData>
    <row r="1" ht="12.75">
      <c r="A1" s="26" t="s">
        <v>0</v>
      </c>
    </row>
    <row r="2" ht="12.75">
      <c r="A2" s="26" t="s">
        <v>1</v>
      </c>
    </row>
    <row r="3" ht="12.75">
      <c r="A3" s="26" t="s">
        <v>74</v>
      </c>
    </row>
    <row r="4" spans="3:5" ht="12.75">
      <c r="C4" s="5" t="s">
        <v>75</v>
      </c>
      <c r="D4" s="5"/>
      <c r="E4" s="5" t="s">
        <v>76</v>
      </c>
    </row>
    <row r="5" spans="3:5" ht="12.75">
      <c r="C5" s="27" t="s">
        <v>77</v>
      </c>
      <c r="D5" s="5"/>
      <c r="E5" s="27" t="s">
        <v>77</v>
      </c>
    </row>
    <row r="6" spans="3:5" ht="12.75">
      <c r="C6" s="28" t="s">
        <v>78</v>
      </c>
      <c r="D6" s="5"/>
      <c r="E6" s="28" t="s">
        <v>79</v>
      </c>
    </row>
    <row r="7" spans="3:5" ht="12.75">
      <c r="C7" s="28" t="s">
        <v>80</v>
      </c>
      <c r="D7" s="5"/>
      <c r="E7" s="28" t="s">
        <v>81</v>
      </c>
    </row>
    <row r="8" spans="3:5" ht="12.75">
      <c r="C8" s="29" t="s">
        <v>82</v>
      </c>
      <c r="D8" s="7"/>
      <c r="E8" s="29" t="s">
        <v>83</v>
      </c>
    </row>
    <row r="9" spans="3:5" ht="12.75">
      <c r="C9" s="30">
        <v>37256</v>
      </c>
      <c r="D9" s="7"/>
      <c r="E9" s="30">
        <v>36891</v>
      </c>
    </row>
    <row r="10" spans="3:5" ht="12.75">
      <c r="C10" s="31"/>
      <c r="D10" s="31"/>
      <c r="E10" s="31"/>
    </row>
    <row r="11" spans="3:5" ht="12.75">
      <c r="C11" s="5" t="s">
        <v>16</v>
      </c>
      <c r="D11" s="5"/>
      <c r="E11" s="5" t="s">
        <v>16</v>
      </c>
    </row>
    <row r="12" spans="3:5" ht="12.75">
      <c r="C12" s="5"/>
      <c r="D12" s="5"/>
      <c r="E12" s="5"/>
    </row>
    <row r="13" spans="1:5" ht="12.75">
      <c r="A13" s="5">
        <v>1</v>
      </c>
      <c r="B13" s="2" t="s">
        <v>84</v>
      </c>
      <c r="C13" s="32">
        <v>19175</v>
      </c>
      <c r="D13" s="32"/>
      <c r="E13" s="13">
        <v>21183</v>
      </c>
    </row>
    <row r="14" spans="1:5" ht="12.75">
      <c r="A14" s="5">
        <v>2</v>
      </c>
      <c r="B14" s="2" t="s">
        <v>85</v>
      </c>
      <c r="C14" s="32">
        <v>0</v>
      </c>
      <c r="D14" s="32"/>
      <c r="E14" s="13">
        <v>0</v>
      </c>
    </row>
    <row r="15" spans="1:5" ht="12.75">
      <c r="A15" s="5">
        <v>3</v>
      </c>
      <c r="B15" s="2" t="s">
        <v>86</v>
      </c>
      <c r="C15" s="32">
        <v>0</v>
      </c>
      <c r="D15" s="32"/>
      <c r="E15" s="13">
        <v>0</v>
      </c>
    </row>
    <row r="16" spans="1:5" ht="12.75">
      <c r="A16" s="5">
        <v>4</v>
      </c>
      <c r="B16" s="2" t="s">
        <v>87</v>
      </c>
      <c r="C16" s="32">
        <v>0</v>
      </c>
      <c r="D16" s="32"/>
      <c r="E16" s="13">
        <v>0</v>
      </c>
    </row>
    <row r="17" spans="3:5" ht="12.75">
      <c r="C17" s="32"/>
      <c r="D17" s="32"/>
      <c r="E17" s="13"/>
    </row>
    <row r="18" spans="3:5" ht="12.75">
      <c r="C18" s="32"/>
      <c r="D18" s="32"/>
      <c r="E18" s="13"/>
    </row>
    <row r="19" spans="1:5" ht="12.75">
      <c r="A19" s="5">
        <v>5</v>
      </c>
      <c r="B19" s="2" t="s">
        <v>88</v>
      </c>
      <c r="C19" s="32"/>
      <c r="D19" s="32"/>
      <c r="E19" s="13"/>
    </row>
    <row r="20" spans="2:5" ht="12.75">
      <c r="B20" s="2" t="s">
        <v>89</v>
      </c>
      <c r="C20" s="33">
        <v>7166</v>
      </c>
      <c r="D20" s="34"/>
      <c r="E20" s="35">
        <v>8244</v>
      </c>
    </row>
    <row r="21" spans="2:5" ht="12.75">
      <c r="B21" s="2" t="s">
        <v>90</v>
      </c>
      <c r="C21" s="36">
        <v>15732</v>
      </c>
      <c r="D21" s="34"/>
      <c r="E21" s="37">
        <v>14349</v>
      </c>
    </row>
    <row r="22" spans="2:5" ht="12.75">
      <c r="B22" s="2" t="s">
        <v>91</v>
      </c>
      <c r="C22" s="36">
        <v>3098</v>
      </c>
      <c r="D22" s="34"/>
      <c r="E22" s="37">
        <v>1188</v>
      </c>
    </row>
    <row r="23" spans="2:5" ht="12.75">
      <c r="B23" s="2" t="s">
        <v>92</v>
      </c>
      <c r="C23" s="36">
        <v>753</v>
      </c>
      <c r="D23" s="34"/>
      <c r="E23" s="37"/>
    </row>
    <row r="24" spans="2:5" ht="12.75">
      <c r="B24" s="2" t="s">
        <v>209</v>
      </c>
      <c r="C24" s="36">
        <f>21+43+29+2</f>
        <v>95</v>
      </c>
      <c r="D24" s="34"/>
      <c r="E24" s="37">
        <v>147</v>
      </c>
    </row>
    <row r="25" spans="3:5" ht="12.75">
      <c r="C25" s="38"/>
      <c r="D25" s="34"/>
      <c r="E25" s="39"/>
    </row>
    <row r="26" spans="3:5" ht="12.75">
      <c r="C26" s="38">
        <f>SUM(C20:C25)</f>
        <v>26844</v>
      </c>
      <c r="D26" s="34"/>
      <c r="E26" s="39">
        <f>SUM(E20:E25)</f>
        <v>23928</v>
      </c>
    </row>
    <row r="27" spans="3:5" ht="12.75">
      <c r="C27" s="34"/>
      <c r="D27" s="34"/>
      <c r="E27" s="14"/>
    </row>
    <row r="28" spans="3:5" ht="12.75">
      <c r="C28" s="32"/>
      <c r="D28" s="32"/>
      <c r="E28" s="13"/>
    </row>
    <row r="29" spans="1:5" ht="12.75">
      <c r="A29" s="5">
        <v>6</v>
      </c>
      <c r="B29" s="2" t="s">
        <v>93</v>
      </c>
      <c r="C29" s="32"/>
      <c r="D29" s="34"/>
      <c r="E29" s="13"/>
    </row>
    <row r="30" spans="2:5" ht="12.75">
      <c r="B30" s="2" t="s">
        <v>94</v>
      </c>
      <c r="C30" s="33">
        <v>5089</v>
      </c>
      <c r="D30" s="34"/>
      <c r="E30" s="35">
        <v>4711</v>
      </c>
    </row>
    <row r="31" spans="2:5" ht="12.75">
      <c r="B31" s="2" t="s">
        <v>95</v>
      </c>
      <c r="C31" s="36">
        <v>2463</v>
      </c>
      <c r="D31" s="34"/>
      <c r="E31" s="37">
        <v>2134</v>
      </c>
    </row>
    <row r="32" spans="2:5" ht="12.75">
      <c r="B32" s="2" t="s">
        <v>96</v>
      </c>
      <c r="C32" s="36">
        <v>3800</v>
      </c>
      <c r="D32" s="34"/>
      <c r="E32" s="37">
        <v>4940</v>
      </c>
    </row>
    <row r="33" spans="2:5" ht="12.75">
      <c r="B33" s="2" t="s">
        <v>97</v>
      </c>
      <c r="C33" s="36">
        <v>616</v>
      </c>
      <c r="D33" s="34"/>
      <c r="E33" s="37">
        <v>257</v>
      </c>
    </row>
    <row r="34" spans="2:5" ht="12.75">
      <c r="B34" s="2" t="s">
        <v>98</v>
      </c>
      <c r="C34" s="38">
        <v>420</v>
      </c>
      <c r="D34" s="34"/>
      <c r="E34" s="39">
        <v>420</v>
      </c>
    </row>
    <row r="35" spans="3:5" ht="12.75">
      <c r="C35" s="38">
        <f>SUM(C30:C34)</f>
        <v>12388</v>
      </c>
      <c r="D35" s="34"/>
      <c r="E35" s="39">
        <f>SUM(E30:E34)</f>
        <v>12462</v>
      </c>
    </row>
    <row r="36" spans="3:5" ht="12.75">
      <c r="C36" s="34"/>
      <c r="D36" s="34"/>
      <c r="E36" s="14"/>
    </row>
    <row r="37" spans="3:5" ht="12.75">
      <c r="C37" s="32"/>
      <c r="D37" s="32"/>
      <c r="E37" s="13"/>
    </row>
    <row r="38" spans="1:5" ht="12.75">
      <c r="A38" s="5">
        <v>7</v>
      </c>
      <c r="B38" s="2" t="s">
        <v>99</v>
      </c>
      <c r="C38" s="32">
        <f>C26-C35</f>
        <v>14456</v>
      </c>
      <c r="D38" s="32"/>
      <c r="E38" s="13">
        <f>E26-E35</f>
        <v>11466</v>
      </c>
    </row>
    <row r="39" spans="3:5" ht="12.75">
      <c r="C39" s="32"/>
      <c r="D39" s="32"/>
      <c r="E39" s="13"/>
    </row>
    <row r="40" spans="3:5" ht="13.5" thickBot="1">
      <c r="C40" s="40">
        <f>C13+C38</f>
        <v>33631</v>
      </c>
      <c r="D40" s="34"/>
      <c r="E40" s="41">
        <f>E13+E38</f>
        <v>32649</v>
      </c>
    </row>
    <row r="41" spans="3:5" ht="13.5" thickTop="1">
      <c r="C41" s="32"/>
      <c r="D41" s="32"/>
      <c r="E41" s="13"/>
    </row>
    <row r="42" spans="1:5" ht="12.75">
      <c r="A42" s="5">
        <v>8</v>
      </c>
      <c r="B42" s="2" t="s">
        <v>100</v>
      </c>
      <c r="C42" s="32"/>
      <c r="D42" s="32"/>
      <c r="E42" s="13"/>
    </row>
    <row r="43" spans="2:5" ht="12.75">
      <c r="B43" s="2" t="s">
        <v>101</v>
      </c>
      <c r="C43" s="32">
        <v>21021</v>
      </c>
      <c r="D43" s="32"/>
      <c r="E43" s="13">
        <v>21021</v>
      </c>
    </row>
    <row r="44" spans="2:5" ht="12.75">
      <c r="B44" s="2" t="s">
        <v>102</v>
      </c>
      <c r="C44" s="32"/>
      <c r="D44" s="32"/>
      <c r="E44" s="13"/>
    </row>
    <row r="45" spans="2:5" ht="12.75">
      <c r="B45" s="2" t="s">
        <v>103</v>
      </c>
      <c r="C45" s="35">
        <v>0</v>
      </c>
      <c r="D45" s="34"/>
      <c r="E45" s="35">
        <v>0</v>
      </c>
    </row>
    <row r="46" spans="2:5" ht="12.75">
      <c r="B46" s="2" t="s">
        <v>104</v>
      </c>
      <c r="C46" s="36">
        <v>0</v>
      </c>
      <c r="D46" s="34"/>
      <c r="E46" s="37">
        <v>0</v>
      </c>
    </row>
    <row r="47" spans="2:5" ht="12.75">
      <c r="B47" s="2" t="s">
        <v>105</v>
      </c>
      <c r="C47" s="36">
        <v>65</v>
      </c>
      <c r="D47" s="34"/>
      <c r="E47" s="37">
        <v>65</v>
      </c>
    </row>
    <row r="48" spans="2:5" ht="12.75">
      <c r="B48" s="2" t="s">
        <v>106</v>
      </c>
      <c r="C48" s="36">
        <v>0</v>
      </c>
      <c r="D48" s="34"/>
      <c r="E48" s="37">
        <v>0</v>
      </c>
    </row>
    <row r="49" spans="2:5" ht="12.75">
      <c r="B49" s="2" t="s">
        <v>107</v>
      </c>
      <c r="C49" s="38">
        <v>11581</v>
      </c>
      <c r="D49" s="34"/>
      <c r="E49" s="39">
        <v>10733</v>
      </c>
    </row>
    <row r="50" spans="3:5" ht="12.75">
      <c r="C50" s="38">
        <f>SUM(C45:C49)</f>
        <v>11646</v>
      </c>
      <c r="D50" s="34"/>
      <c r="E50" s="39">
        <f>SUM(E45:E49)</f>
        <v>10798</v>
      </c>
    </row>
    <row r="51" spans="3:5" ht="12.75">
      <c r="C51" s="34"/>
      <c r="D51" s="34"/>
      <c r="E51" s="14"/>
    </row>
    <row r="52" spans="3:5" ht="12.75">
      <c r="C52" s="32"/>
      <c r="D52" s="32"/>
      <c r="E52" s="13"/>
    </row>
    <row r="53" spans="1:5" ht="12.75">
      <c r="A53" s="5">
        <v>9</v>
      </c>
      <c r="B53" s="2" t="s">
        <v>108</v>
      </c>
      <c r="C53" s="32">
        <v>0</v>
      </c>
      <c r="D53" s="32"/>
      <c r="E53" s="13">
        <v>0</v>
      </c>
    </row>
    <row r="54" spans="1:5" ht="12.75">
      <c r="A54" s="5">
        <v>10</v>
      </c>
      <c r="B54" s="2" t="s">
        <v>109</v>
      </c>
      <c r="C54" s="32">
        <v>0</v>
      </c>
      <c r="D54" s="32"/>
      <c r="E54" s="13">
        <v>0</v>
      </c>
    </row>
    <row r="55" spans="1:5" ht="12.75">
      <c r="A55" s="5">
        <v>11</v>
      </c>
      <c r="B55" s="2" t="s">
        <v>110</v>
      </c>
      <c r="C55" s="32">
        <v>0</v>
      </c>
      <c r="D55" s="32"/>
      <c r="E55" s="13">
        <v>0</v>
      </c>
    </row>
    <row r="56" spans="1:5" ht="12.75">
      <c r="A56" s="5">
        <v>12</v>
      </c>
      <c r="B56" s="2" t="s">
        <v>111</v>
      </c>
      <c r="C56" s="32">
        <f>830+134</f>
        <v>964</v>
      </c>
      <c r="D56" s="34"/>
      <c r="E56" s="13">
        <v>830</v>
      </c>
    </row>
    <row r="57" spans="3:5" ht="12.75">
      <c r="C57" s="32"/>
      <c r="D57" s="34"/>
      <c r="E57" s="13"/>
    </row>
    <row r="58" spans="3:5" ht="13.5" thickBot="1">
      <c r="C58" s="40">
        <f>SUM(C43+C50+C56+C57)</f>
        <v>33631</v>
      </c>
      <c r="D58" s="34"/>
      <c r="E58" s="41">
        <f>SUM(E43+E50+E56+E57)</f>
        <v>32649</v>
      </c>
    </row>
    <row r="59" spans="3:5" ht="13.5" thickTop="1">
      <c r="C59" s="34"/>
      <c r="D59" s="34"/>
      <c r="E59" s="14"/>
    </row>
    <row r="60" spans="1:5" ht="12.75">
      <c r="A60" s="5">
        <v>13</v>
      </c>
      <c r="B60" s="2" t="s">
        <v>73</v>
      </c>
      <c r="C60" s="42">
        <f>(C40-C56)/21021</f>
        <v>1.5540174111602683</v>
      </c>
      <c r="D60" s="32"/>
      <c r="E60" s="42">
        <f>(E40-E56)/21021</f>
        <v>1.5136767993910851</v>
      </c>
    </row>
    <row r="61" spans="3:5" ht="12.75">
      <c r="C61" s="32"/>
      <c r="D61" s="32"/>
      <c r="E61" s="13"/>
    </row>
    <row r="62" spans="3:5" ht="12.75">
      <c r="C62" s="32"/>
      <c r="D62" s="32"/>
      <c r="E62" s="13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B4" sqref="B4"/>
    </sheetView>
  </sheetViews>
  <sheetFormatPr defaultColWidth="9.140625" defaultRowHeight="12.75"/>
  <cols>
    <col min="1" max="1" width="5.28125" style="2" customWidth="1"/>
    <col min="2" max="2" width="39.7109375" style="2" customWidth="1"/>
    <col min="3" max="3" width="12.7109375" style="2" customWidth="1"/>
    <col min="4" max="4" width="1.8515625" style="2" customWidth="1"/>
    <col min="5" max="5" width="14.28125" style="2" customWidth="1"/>
    <col min="6" max="6" width="9.00390625" style="3" hidden="1" customWidth="1"/>
    <col min="7" max="7" width="7.57421875" style="2" hidden="1" customWidth="1"/>
    <col min="8" max="8" width="2.00390625" style="2" customWidth="1"/>
    <col min="9" max="9" width="12.7109375" style="2" customWidth="1"/>
    <col min="10" max="10" width="1.7109375" style="2" customWidth="1"/>
    <col min="11" max="11" width="14.00390625" style="2" customWidth="1"/>
    <col min="12" max="12" width="9.00390625" style="3" hidden="1" customWidth="1"/>
    <col min="13" max="13" width="7.57421875" style="2" hidden="1" customWidth="1"/>
    <col min="14" max="16384" width="9.140625" style="2" customWidth="1"/>
  </cols>
  <sheetData>
    <row r="1" ht="14.25">
      <c r="A1" s="1" t="s">
        <v>0</v>
      </c>
    </row>
    <row r="2" ht="12.75">
      <c r="A2" s="2" t="s">
        <v>1</v>
      </c>
    </row>
    <row r="3" ht="14.25">
      <c r="A3" s="1" t="s">
        <v>2</v>
      </c>
    </row>
    <row r="5" ht="14.25">
      <c r="A5" s="1" t="s">
        <v>3</v>
      </c>
    </row>
    <row r="6" ht="12.75">
      <c r="A6" s="4" t="s">
        <v>4</v>
      </c>
    </row>
    <row r="7" ht="14.25">
      <c r="A7" s="1"/>
    </row>
    <row r="8" ht="14.25">
      <c r="A8" s="1" t="s">
        <v>5</v>
      </c>
    </row>
    <row r="10" spans="3:13" ht="12.75">
      <c r="C10" s="62" t="s">
        <v>6</v>
      </c>
      <c r="D10" s="62"/>
      <c r="E10" s="62"/>
      <c r="F10" s="63" t="s">
        <v>7</v>
      </c>
      <c r="G10" s="63"/>
      <c r="H10" s="6"/>
      <c r="I10" s="62" t="s">
        <v>8</v>
      </c>
      <c r="J10" s="62"/>
      <c r="K10" s="62"/>
      <c r="L10" s="63" t="s">
        <v>7</v>
      </c>
      <c r="M10" s="63"/>
    </row>
    <row r="11" spans="3:13" ht="12.75">
      <c r="C11" s="5" t="s">
        <v>9</v>
      </c>
      <c r="D11" s="5"/>
      <c r="E11" s="5" t="s">
        <v>10</v>
      </c>
      <c r="G11" s="5"/>
      <c r="H11" s="5"/>
      <c r="I11" s="5" t="s">
        <v>9</v>
      </c>
      <c r="J11" s="5"/>
      <c r="K11" s="5" t="s">
        <v>10</v>
      </c>
      <c r="M11" s="5"/>
    </row>
    <row r="12" spans="3:13" ht="12.75">
      <c r="C12" s="5" t="s">
        <v>11</v>
      </c>
      <c r="D12" s="5"/>
      <c r="E12" s="5" t="s">
        <v>12</v>
      </c>
      <c r="G12" s="5"/>
      <c r="H12" s="5"/>
      <c r="I12" s="5" t="s">
        <v>11</v>
      </c>
      <c r="J12" s="5"/>
      <c r="K12" s="5" t="s">
        <v>12</v>
      </c>
      <c r="M12" s="5"/>
    </row>
    <row r="13" spans="3:13" ht="12.75">
      <c r="C13" s="5" t="s">
        <v>13</v>
      </c>
      <c r="D13" s="5"/>
      <c r="E13" s="5" t="s">
        <v>13</v>
      </c>
      <c r="G13" s="5"/>
      <c r="H13" s="5"/>
      <c r="I13" s="5" t="s">
        <v>14</v>
      </c>
      <c r="J13" s="5"/>
      <c r="K13" s="5" t="s">
        <v>15</v>
      </c>
      <c r="M13" s="5"/>
    </row>
    <row r="14" spans="3:13" ht="12.75">
      <c r="C14" s="7">
        <v>37256</v>
      </c>
      <c r="D14" s="7"/>
      <c r="E14" s="7">
        <v>36891</v>
      </c>
      <c r="G14" s="7"/>
      <c r="H14" s="7"/>
      <c r="I14" s="7">
        <v>37256</v>
      </c>
      <c r="J14" s="7"/>
      <c r="K14" s="7">
        <v>36891</v>
      </c>
      <c r="M14" s="7"/>
    </row>
    <row r="15" spans="3:13" ht="12.75">
      <c r="C15" s="5" t="s">
        <v>16</v>
      </c>
      <c r="D15" s="5"/>
      <c r="E15" s="5" t="s">
        <v>16</v>
      </c>
      <c r="F15" s="5" t="s">
        <v>16</v>
      </c>
      <c r="G15" s="5" t="s">
        <v>17</v>
      </c>
      <c r="H15" s="5"/>
      <c r="I15" s="5" t="s">
        <v>16</v>
      </c>
      <c r="J15" s="5"/>
      <c r="K15" s="5" t="s">
        <v>16</v>
      </c>
      <c r="L15" s="5" t="s">
        <v>16</v>
      </c>
      <c r="M15" s="5" t="s">
        <v>17</v>
      </c>
    </row>
    <row r="17" spans="1:13" ht="13.5" thickBot="1">
      <c r="A17" s="5" t="s">
        <v>18</v>
      </c>
      <c r="B17" s="2" t="s">
        <v>19</v>
      </c>
      <c r="C17" s="8">
        <v>15366</v>
      </c>
      <c r="D17" s="9"/>
      <c r="E17" s="8">
        <v>13389</v>
      </c>
      <c r="F17" s="3">
        <f>C17-E17</f>
        <v>1977</v>
      </c>
      <c r="G17" s="10">
        <f>F17/E17</f>
        <v>0.14765852565538876</v>
      </c>
      <c r="H17" s="10"/>
      <c r="I17" s="8">
        <v>59424</v>
      </c>
      <c r="J17" s="9"/>
      <c r="K17" s="8">
        <v>55753</v>
      </c>
      <c r="L17" s="3">
        <f>I17-K17</f>
        <v>3671</v>
      </c>
      <c r="M17" s="10">
        <f>L17/K17</f>
        <v>0.06584399045791257</v>
      </c>
    </row>
    <row r="18" spans="1:13" ht="13.5" thickTop="1">
      <c r="A18" s="5"/>
      <c r="C18" s="11"/>
      <c r="D18" s="11"/>
      <c r="E18" s="11"/>
      <c r="G18" s="11"/>
      <c r="H18" s="11"/>
      <c r="I18" s="11"/>
      <c r="J18" s="11"/>
      <c r="K18" s="12"/>
      <c r="M18" s="11"/>
    </row>
    <row r="19" spans="1:13" ht="13.5" thickBot="1">
      <c r="A19" s="5" t="s">
        <v>20</v>
      </c>
      <c r="B19" s="2" t="s">
        <v>21</v>
      </c>
      <c r="C19" s="8">
        <v>0</v>
      </c>
      <c r="D19" s="9"/>
      <c r="E19" s="8">
        <v>0</v>
      </c>
      <c r="G19" s="9"/>
      <c r="H19" s="9"/>
      <c r="I19" s="8">
        <v>0</v>
      </c>
      <c r="J19" s="9"/>
      <c r="K19" s="8">
        <v>0</v>
      </c>
      <c r="M19" s="9"/>
    </row>
    <row r="20" spans="1:13" ht="13.5" thickTop="1">
      <c r="A20" s="5" t="s">
        <v>22</v>
      </c>
      <c r="C20" s="11"/>
      <c r="D20" s="11"/>
      <c r="E20" s="13"/>
      <c r="G20" s="14"/>
      <c r="H20" s="14"/>
      <c r="I20" s="11"/>
      <c r="J20" s="9"/>
      <c r="K20" s="12"/>
      <c r="M20" s="14"/>
    </row>
    <row r="21" spans="1:13" ht="13.5" thickBot="1">
      <c r="A21" s="5" t="s">
        <v>23</v>
      </c>
      <c r="B21" s="2" t="s">
        <v>24</v>
      </c>
      <c r="C21" s="8">
        <v>15</v>
      </c>
      <c r="D21" s="9"/>
      <c r="E21" s="15">
        <f>4+20</f>
        <v>24</v>
      </c>
      <c r="F21" s="3">
        <f>C21-E21</f>
        <v>-9</v>
      </c>
      <c r="G21" s="10">
        <f>F21/E21</f>
        <v>-0.375</v>
      </c>
      <c r="H21" s="10"/>
      <c r="I21" s="8">
        <v>59</v>
      </c>
      <c r="J21" s="9"/>
      <c r="K21" s="8">
        <v>57</v>
      </c>
      <c r="L21" s="3">
        <f>I21-K21</f>
        <v>2</v>
      </c>
      <c r="M21" s="10">
        <f>L21/K21</f>
        <v>0.03508771929824561</v>
      </c>
    </row>
    <row r="22" spans="1:13" ht="13.5" thickTop="1">
      <c r="A22" s="5"/>
      <c r="C22" s="11"/>
      <c r="D22" s="11"/>
      <c r="E22" s="11"/>
      <c r="G22" s="10"/>
      <c r="H22" s="10"/>
      <c r="I22" s="11"/>
      <c r="J22" s="11"/>
      <c r="M22" s="10"/>
    </row>
    <row r="23" spans="1:13" ht="12.75">
      <c r="A23" s="5" t="s">
        <v>25</v>
      </c>
      <c r="B23" s="2" t="s">
        <v>26</v>
      </c>
      <c r="C23" s="11">
        <f>(813377+38380+35+13042+128948+555726)/1000</f>
        <v>1549.508</v>
      </c>
      <c r="D23" s="11"/>
      <c r="E23" s="11">
        <f>(125794+10756+76676+128073+630499)/1000</f>
        <v>971.798</v>
      </c>
      <c r="F23" s="3">
        <f>C23-E23</f>
        <v>577.71</v>
      </c>
      <c r="G23" s="10">
        <f>F23/E23</f>
        <v>0.5944753950923958</v>
      </c>
      <c r="H23" s="10"/>
      <c r="I23" s="11">
        <f>(2182989+50206+2220+246628+511597+2545150)/1000</f>
        <v>5538.79</v>
      </c>
      <c r="J23" s="11"/>
      <c r="K23" s="11">
        <v>5728</v>
      </c>
      <c r="L23" s="3">
        <f>I23-K23</f>
        <v>-189.21000000000004</v>
      </c>
      <c r="M23" s="10">
        <f>L23/K23</f>
        <v>-0.03303247206703911</v>
      </c>
    </row>
    <row r="24" spans="2:13" ht="12.75">
      <c r="B24" s="2" t="s">
        <v>27</v>
      </c>
      <c r="C24" s="11"/>
      <c r="D24" s="11"/>
      <c r="E24" s="11"/>
      <c r="G24" s="10"/>
      <c r="H24" s="10"/>
      <c r="I24" s="11"/>
      <c r="J24" s="11"/>
      <c r="M24" s="10"/>
    </row>
    <row r="25" spans="2:13" ht="12.75">
      <c r="B25" s="2" t="s">
        <v>28</v>
      </c>
      <c r="C25" s="11"/>
      <c r="D25" s="11"/>
      <c r="E25" s="11"/>
      <c r="G25" s="10"/>
      <c r="H25" s="10"/>
      <c r="I25" s="11"/>
      <c r="J25" s="11"/>
      <c r="M25" s="10"/>
    </row>
    <row r="26" spans="3:13" ht="12.75">
      <c r="C26" s="11"/>
      <c r="D26" s="11"/>
      <c r="E26" s="11"/>
      <c r="G26" s="10"/>
      <c r="H26" s="10"/>
      <c r="I26" s="11"/>
      <c r="J26" s="11"/>
      <c r="M26" s="10"/>
    </row>
    <row r="27" spans="1:13" ht="12.75">
      <c r="A27" s="5" t="s">
        <v>20</v>
      </c>
      <c r="B27" s="2" t="s">
        <v>29</v>
      </c>
      <c r="C27" s="11">
        <f>13+38</f>
        <v>51</v>
      </c>
      <c r="D27" s="11"/>
      <c r="E27" s="11">
        <v>87</v>
      </c>
      <c r="F27" s="3">
        <f>C27-E27</f>
        <v>-36</v>
      </c>
      <c r="G27" s="10">
        <f>F27/E27</f>
        <v>-0.41379310344827586</v>
      </c>
      <c r="H27" s="10"/>
      <c r="I27" s="11">
        <f>247+2+50</f>
        <v>299</v>
      </c>
      <c r="J27" s="11"/>
      <c r="K27" s="11">
        <f>41+2+336</f>
        <v>379</v>
      </c>
      <c r="L27" s="3">
        <f>I27-K27</f>
        <v>-80</v>
      </c>
      <c r="M27" s="10">
        <f>L27/K27</f>
        <v>-0.21108179419525067</v>
      </c>
    </row>
    <row r="28" spans="1:13" ht="12.75">
      <c r="A28" s="5"/>
      <c r="C28" s="11"/>
      <c r="D28" s="11"/>
      <c r="E28" s="11"/>
      <c r="G28" s="10"/>
      <c r="H28" s="10"/>
      <c r="I28" s="11"/>
      <c r="J28" s="11"/>
      <c r="M28" s="10"/>
    </row>
    <row r="29" spans="1:13" ht="12.75">
      <c r="A29" s="5" t="s">
        <v>23</v>
      </c>
      <c r="B29" s="2" t="s">
        <v>30</v>
      </c>
      <c r="C29" s="11">
        <f>129+556</f>
        <v>685</v>
      </c>
      <c r="D29" s="11"/>
      <c r="E29" s="11">
        <v>759</v>
      </c>
      <c r="F29" s="3">
        <f>C29-E29</f>
        <v>-74</v>
      </c>
      <c r="G29" s="10">
        <f>F29/E29</f>
        <v>-0.09749670619235837</v>
      </c>
      <c r="H29" s="10"/>
      <c r="I29" s="11">
        <f>512+2545</f>
        <v>3057</v>
      </c>
      <c r="J29" s="11"/>
      <c r="K29" s="11">
        <v>2969</v>
      </c>
      <c r="L29" s="3">
        <f>I29-K29</f>
        <v>88</v>
      </c>
      <c r="M29" s="10">
        <f>L29/K29</f>
        <v>0.02963960929605928</v>
      </c>
    </row>
    <row r="30" spans="1:13" ht="12.75">
      <c r="A30" s="5"/>
      <c r="C30" s="11"/>
      <c r="D30" s="11"/>
      <c r="E30" s="11"/>
      <c r="G30" s="10"/>
      <c r="H30" s="10"/>
      <c r="I30" s="11"/>
      <c r="J30" s="11"/>
      <c r="M30" s="10"/>
    </row>
    <row r="31" spans="1:13" ht="12.75">
      <c r="A31" s="5" t="s">
        <v>31</v>
      </c>
      <c r="B31" s="2" t="s">
        <v>32</v>
      </c>
      <c r="C31" s="11">
        <v>0</v>
      </c>
      <c r="D31" s="11"/>
      <c r="E31" s="11">
        <v>0</v>
      </c>
      <c r="G31" s="10"/>
      <c r="H31" s="10"/>
      <c r="I31" s="11">
        <v>0</v>
      </c>
      <c r="J31" s="11"/>
      <c r="K31" s="11">
        <v>0</v>
      </c>
      <c r="M31" s="10"/>
    </row>
    <row r="32" spans="1:13" ht="12.75">
      <c r="A32" s="5"/>
      <c r="C32" s="11"/>
      <c r="D32" s="11"/>
      <c r="E32" s="11"/>
      <c r="G32" s="10"/>
      <c r="H32" s="10"/>
      <c r="I32" s="11"/>
      <c r="J32" s="11"/>
      <c r="M32" s="10"/>
    </row>
    <row r="33" spans="1:13" ht="12.75">
      <c r="A33" s="5" t="s">
        <v>33</v>
      </c>
      <c r="B33" s="2" t="s">
        <v>34</v>
      </c>
      <c r="C33" s="11">
        <f>C23-C27-C29-C31</f>
        <v>813.508</v>
      </c>
      <c r="D33" s="11"/>
      <c r="E33" s="11">
        <f>E23-E27-E29-E31</f>
        <v>125.798</v>
      </c>
      <c r="F33" s="3">
        <f>C33-E33</f>
        <v>687.71</v>
      </c>
      <c r="G33" s="10">
        <f>F33/E33</f>
        <v>5.4667800759948495</v>
      </c>
      <c r="H33" s="10"/>
      <c r="I33" s="11">
        <f>I23-I27-I29-I31</f>
        <v>2182.79</v>
      </c>
      <c r="J33" s="11"/>
      <c r="K33" s="11">
        <f>K23-K27-K29-K31</f>
        <v>2380</v>
      </c>
      <c r="L33" s="3">
        <f>I33-K33</f>
        <v>-197.21000000000004</v>
      </c>
      <c r="M33" s="10">
        <f>L33/K33</f>
        <v>-0.08286134453781514</v>
      </c>
    </row>
    <row r="34" spans="1:13" ht="12.75">
      <c r="A34" s="5"/>
      <c r="B34" s="2" t="s">
        <v>35</v>
      </c>
      <c r="C34" s="11"/>
      <c r="D34" s="11"/>
      <c r="E34" s="11"/>
      <c r="G34" s="10"/>
      <c r="H34" s="10"/>
      <c r="I34" s="11"/>
      <c r="J34" s="11"/>
      <c r="M34" s="10"/>
    </row>
    <row r="35" spans="1:13" ht="12.75">
      <c r="A35" s="5"/>
      <c r="C35" s="11"/>
      <c r="D35" s="11"/>
      <c r="E35" s="11"/>
      <c r="G35" s="10"/>
      <c r="H35" s="10"/>
      <c r="I35" s="11"/>
      <c r="J35" s="11"/>
      <c r="M35" s="10"/>
    </row>
    <row r="36" spans="1:13" ht="12.75">
      <c r="A36" s="5" t="s">
        <v>36</v>
      </c>
      <c r="B36" s="2" t="s">
        <v>37</v>
      </c>
      <c r="C36" s="11">
        <v>0</v>
      </c>
      <c r="D36" s="11"/>
      <c r="E36" s="16">
        <v>0</v>
      </c>
      <c r="G36" s="10"/>
      <c r="H36" s="10"/>
      <c r="I36" s="16">
        <v>0</v>
      </c>
      <c r="J36" s="16"/>
      <c r="K36" s="11">
        <v>0</v>
      </c>
      <c r="M36" s="10"/>
    </row>
    <row r="37" spans="1:13" ht="12.75">
      <c r="A37" s="5"/>
      <c r="B37" s="2" t="s">
        <v>38</v>
      </c>
      <c r="C37" s="11"/>
      <c r="D37" s="11"/>
      <c r="E37" s="11"/>
      <c r="G37" s="10"/>
      <c r="H37" s="10"/>
      <c r="I37" s="11"/>
      <c r="J37" s="11"/>
      <c r="M37" s="10"/>
    </row>
    <row r="38" spans="1:13" ht="12.75">
      <c r="A38" s="5"/>
      <c r="C38" s="11"/>
      <c r="D38" s="11"/>
      <c r="E38" s="11"/>
      <c r="G38" s="10"/>
      <c r="H38" s="10"/>
      <c r="I38" s="11"/>
      <c r="J38" s="11"/>
      <c r="M38" s="10"/>
    </row>
    <row r="39" spans="1:13" ht="12.75">
      <c r="A39" s="5" t="s">
        <v>39</v>
      </c>
      <c r="B39" s="2" t="s">
        <v>40</v>
      </c>
      <c r="C39" s="11">
        <f>C33</f>
        <v>813.508</v>
      </c>
      <c r="D39" s="11"/>
      <c r="E39" s="11">
        <f>E33</f>
        <v>125.798</v>
      </c>
      <c r="F39" s="3">
        <f>C39-E39</f>
        <v>687.71</v>
      </c>
      <c r="G39" s="10">
        <f>F39/E39</f>
        <v>5.4667800759948495</v>
      </c>
      <c r="H39" s="10"/>
      <c r="I39" s="11">
        <f>I33</f>
        <v>2182.79</v>
      </c>
      <c r="J39" s="11"/>
      <c r="K39" s="11">
        <f>K33</f>
        <v>2380</v>
      </c>
      <c r="L39" s="3">
        <f>I39-K39</f>
        <v>-197.21000000000004</v>
      </c>
      <c r="M39" s="10">
        <f>L39/K39</f>
        <v>-0.08286134453781514</v>
      </c>
    </row>
    <row r="40" spans="1:13" ht="12.75">
      <c r="A40" s="5"/>
      <c r="B40" s="2" t="s">
        <v>41</v>
      </c>
      <c r="C40" s="11"/>
      <c r="D40" s="11"/>
      <c r="E40" s="11"/>
      <c r="G40" s="10"/>
      <c r="H40" s="10"/>
      <c r="I40" s="11"/>
      <c r="J40" s="11"/>
      <c r="M40" s="10"/>
    </row>
    <row r="41" spans="1:13" ht="12.75">
      <c r="A41" s="5"/>
      <c r="B41" s="2" t="s">
        <v>42</v>
      </c>
      <c r="C41" s="11"/>
      <c r="D41" s="11"/>
      <c r="E41" s="11"/>
      <c r="G41" s="10"/>
      <c r="H41" s="10"/>
      <c r="I41" s="11"/>
      <c r="J41" s="11"/>
      <c r="M41" s="10"/>
    </row>
    <row r="42" spans="1:13" ht="12.75">
      <c r="A42" s="5"/>
      <c r="C42" s="11"/>
      <c r="D42" s="11"/>
      <c r="E42" s="11"/>
      <c r="G42" s="10"/>
      <c r="H42" s="10"/>
      <c r="I42" s="11"/>
      <c r="J42" s="11"/>
      <c r="M42" s="10"/>
    </row>
    <row r="43" spans="1:13" ht="12.75">
      <c r="A43" s="5" t="s">
        <v>43</v>
      </c>
      <c r="B43" s="2" t="s">
        <v>44</v>
      </c>
      <c r="C43" s="17">
        <v>245</v>
      </c>
      <c r="D43" s="11"/>
      <c r="E43" s="11">
        <v>223</v>
      </c>
      <c r="F43" s="3">
        <f>C43-E43</f>
        <v>22</v>
      </c>
      <c r="G43" s="10">
        <f>F43/E43</f>
        <v>0.09865470852017937</v>
      </c>
      <c r="H43" s="10"/>
      <c r="I43" s="11">
        <f>780+134</f>
        <v>914</v>
      </c>
      <c r="J43" s="11"/>
      <c r="K43" s="11">
        <v>954</v>
      </c>
      <c r="L43" s="3">
        <f>I43-K43</f>
        <v>-40</v>
      </c>
      <c r="M43" s="10">
        <f>L43/K43</f>
        <v>-0.041928721174004195</v>
      </c>
    </row>
    <row r="44" spans="1:13" ht="12.75">
      <c r="A44" s="5"/>
      <c r="C44" s="11"/>
      <c r="D44" s="11"/>
      <c r="E44" s="11"/>
      <c r="G44" s="10"/>
      <c r="H44" s="10"/>
      <c r="I44" s="11"/>
      <c r="J44" s="11"/>
      <c r="M44" s="10"/>
    </row>
    <row r="45" spans="1:13" ht="12.75">
      <c r="A45" s="5" t="s">
        <v>45</v>
      </c>
      <c r="B45" s="2" t="s">
        <v>46</v>
      </c>
      <c r="C45" s="18">
        <f>C39-C43</f>
        <v>568.508</v>
      </c>
      <c r="D45" s="11"/>
      <c r="E45" s="18">
        <f>E39-E43</f>
        <v>-97.202</v>
      </c>
      <c r="F45" s="3">
        <f>C45-E45</f>
        <v>665.71</v>
      </c>
      <c r="G45" s="10">
        <f>F45/E45</f>
        <v>-6.848727392440486</v>
      </c>
      <c r="H45" s="10"/>
      <c r="I45" s="18">
        <f>I39-I43</f>
        <v>1268.79</v>
      </c>
      <c r="J45" s="11"/>
      <c r="K45" s="18">
        <f>K39-K43</f>
        <v>1426</v>
      </c>
      <c r="L45" s="3">
        <f>I45-K45</f>
        <v>-157.21000000000004</v>
      </c>
      <c r="M45" s="10">
        <f>L45/K45</f>
        <v>-0.11024544179523144</v>
      </c>
    </row>
    <row r="46" spans="2:13" ht="12.75">
      <c r="B46" s="2" t="s">
        <v>47</v>
      </c>
      <c r="C46" s="11"/>
      <c r="D46" s="11"/>
      <c r="E46" s="11"/>
      <c r="G46" s="10"/>
      <c r="H46" s="10"/>
      <c r="I46" s="11"/>
      <c r="J46" s="11"/>
      <c r="M46" s="10"/>
    </row>
    <row r="47" spans="3:13" ht="12.75">
      <c r="C47" s="11"/>
      <c r="D47" s="11"/>
      <c r="E47" s="11"/>
      <c r="G47" s="10"/>
      <c r="H47" s="10"/>
      <c r="I47" s="11"/>
      <c r="J47" s="11"/>
      <c r="M47" s="10"/>
    </row>
    <row r="48" spans="2:13" ht="12.75">
      <c r="B48" s="2" t="s">
        <v>48</v>
      </c>
      <c r="C48" s="11">
        <v>0</v>
      </c>
      <c r="D48" s="11"/>
      <c r="E48" s="11">
        <v>0</v>
      </c>
      <c r="G48" s="10"/>
      <c r="H48" s="10"/>
      <c r="I48" s="11">
        <v>0</v>
      </c>
      <c r="J48" s="11"/>
      <c r="K48" s="11">
        <v>0</v>
      </c>
      <c r="M48" s="10"/>
    </row>
    <row r="49" spans="3:13" ht="12.75">
      <c r="C49" s="11"/>
      <c r="D49" s="11"/>
      <c r="E49" s="11"/>
      <c r="G49" s="10"/>
      <c r="H49" s="10"/>
      <c r="I49" s="11"/>
      <c r="J49" s="11"/>
      <c r="M49" s="10"/>
    </row>
    <row r="50" spans="1:13" ht="12.75">
      <c r="A50" s="5" t="s">
        <v>49</v>
      </c>
      <c r="B50" s="2" t="s">
        <v>50</v>
      </c>
      <c r="C50" s="18">
        <f>+C45</f>
        <v>568.508</v>
      </c>
      <c r="D50" s="11"/>
      <c r="E50" s="18">
        <f>+E45</f>
        <v>-97.202</v>
      </c>
      <c r="F50" s="3">
        <f>C50-E50</f>
        <v>665.71</v>
      </c>
      <c r="G50" s="10">
        <f>F50/E50</f>
        <v>-6.848727392440486</v>
      </c>
      <c r="H50" s="10"/>
      <c r="I50" s="18">
        <f>+I45</f>
        <v>1268.79</v>
      </c>
      <c r="J50" s="18">
        <f>+J45</f>
        <v>0</v>
      </c>
      <c r="K50" s="18">
        <f>+K45</f>
        <v>1426</v>
      </c>
      <c r="L50" s="3">
        <f>I50-K50</f>
        <v>-157.21000000000004</v>
      </c>
      <c r="M50" s="10">
        <f>L50/K50</f>
        <v>-0.11024544179523144</v>
      </c>
    </row>
    <row r="51" spans="1:13" ht="12.75">
      <c r="A51" s="5"/>
      <c r="B51" s="2" t="s">
        <v>51</v>
      </c>
      <c r="C51" s="11"/>
      <c r="D51" s="11"/>
      <c r="E51" s="11"/>
      <c r="G51" s="10"/>
      <c r="H51" s="10"/>
      <c r="I51" s="11"/>
      <c r="J51" s="11"/>
      <c r="M51" s="10"/>
    </row>
    <row r="52" spans="1:13" ht="12.75">
      <c r="A52" s="5"/>
      <c r="C52" s="11"/>
      <c r="D52" s="11"/>
      <c r="E52" s="11"/>
      <c r="G52" s="10"/>
      <c r="H52" s="10"/>
      <c r="I52" s="11"/>
      <c r="J52" s="11"/>
      <c r="M52" s="10"/>
    </row>
    <row r="53" spans="1:13" ht="12.75">
      <c r="A53" s="5" t="s">
        <v>52</v>
      </c>
      <c r="B53" s="2" t="s">
        <v>53</v>
      </c>
      <c r="C53" s="11">
        <v>0</v>
      </c>
      <c r="D53" s="11"/>
      <c r="E53" s="11">
        <v>0</v>
      </c>
      <c r="G53" s="10"/>
      <c r="H53" s="10"/>
      <c r="I53" s="11">
        <v>0</v>
      </c>
      <c r="J53" s="11"/>
      <c r="K53" s="11">
        <v>0</v>
      </c>
      <c r="M53" s="10"/>
    </row>
    <row r="54" spans="1:13" ht="12.75">
      <c r="A54" s="5"/>
      <c r="B54" s="2" t="s">
        <v>54</v>
      </c>
      <c r="C54" s="11">
        <v>0</v>
      </c>
      <c r="D54" s="11"/>
      <c r="E54" s="11">
        <v>0</v>
      </c>
      <c r="G54" s="10"/>
      <c r="H54" s="10"/>
      <c r="I54" s="11">
        <v>0</v>
      </c>
      <c r="J54" s="11"/>
      <c r="K54" s="11">
        <v>0</v>
      </c>
      <c r="M54" s="10"/>
    </row>
    <row r="55" spans="1:13" ht="12.75">
      <c r="A55" s="5"/>
      <c r="B55" s="2" t="s">
        <v>55</v>
      </c>
      <c r="C55" s="11">
        <v>0</v>
      </c>
      <c r="D55" s="11"/>
      <c r="E55" s="11">
        <v>0</v>
      </c>
      <c r="G55" s="10"/>
      <c r="H55" s="10"/>
      <c r="I55" s="11">
        <v>0</v>
      </c>
      <c r="J55" s="11"/>
      <c r="K55" s="11">
        <v>0</v>
      </c>
      <c r="M55" s="10"/>
    </row>
    <row r="56" spans="1:13" ht="12.75">
      <c r="A56" s="5"/>
      <c r="B56" s="2" t="s">
        <v>56</v>
      </c>
      <c r="C56" s="11"/>
      <c r="D56" s="11"/>
      <c r="E56" s="11"/>
      <c r="G56" s="10"/>
      <c r="H56" s="10"/>
      <c r="I56" s="11"/>
      <c r="J56" s="11"/>
      <c r="K56" s="11"/>
      <c r="M56" s="10"/>
    </row>
    <row r="57" spans="1:13" ht="12.75">
      <c r="A57" s="5" t="s">
        <v>57</v>
      </c>
      <c r="C57" s="11"/>
      <c r="D57" s="11"/>
      <c r="E57" s="11"/>
      <c r="G57" s="10"/>
      <c r="H57" s="10"/>
      <c r="I57" s="11"/>
      <c r="J57" s="11"/>
      <c r="M57" s="10"/>
    </row>
    <row r="58" spans="1:13" ht="12.75">
      <c r="A58" s="5" t="s">
        <v>58</v>
      </c>
      <c r="B58" s="2" t="s">
        <v>59</v>
      </c>
      <c r="C58" s="18">
        <f>C50</f>
        <v>568.508</v>
      </c>
      <c r="D58" s="11"/>
      <c r="E58" s="18">
        <f>E50</f>
        <v>-97.202</v>
      </c>
      <c r="F58" s="3">
        <f>C58-E58</f>
        <v>665.71</v>
      </c>
      <c r="G58" s="10">
        <f>F58/E58</f>
        <v>-6.848727392440486</v>
      </c>
      <c r="H58" s="10"/>
      <c r="I58" s="18">
        <f>I50</f>
        <v>1268.79</v>
      </c>
      <c r="J58" s="18">
        <f>J50</f>
        <v>0</v>
      </c>
      <c r="K58" s="18">
        <f>K50</f>
        <v>1426</v>
      </c>
      <c r="L58" s="3">
        <f>I58-K58</f>
        <v>-157.21000000000004</v>
      </c>
      <c r="M58" s="10">
        <f>L58/K58</f>
        <v>-0.11024544179523144</v>
      </c>
    </row>
    <row r="59" spans="1:13" ht="12.75">
      <c r="A59" s="5"/>
      <c r="B59" s="2" t="s">
        <v>60</v>
      </c>
      <c r="C59" s="11"/>
      <c r="D59" s="11"/>
      <c r="E59" s="11"/>
      <c r="G59" s="10"/>
      <c r="H59" s="10"/>
      <c r="I59" s="11"/>
      <c r="J59" s="11"/>
      <c r="M59" s="10"/>
    </row>
    <row r="60" spans="1:13" ht="12.75">
      <c r="A60" s="5"/>
      <c r="E60" s="11"/>
      <c r="G60" s="10"/>
      <c r="H60" s="10"/>
      <c r="M60" s="10"/>
    </row>
    <row r="61" spans="1:13" ht="12.75">
      <c r="A61" s="5">
        <v>3</v>
      </c>
      <c r="B61" s="2" t="s">
        <v>61</v>
      </c>
      <c r="E61" s="11"/>
      <c r="G61" s="10"/>
      <c r="H61" s="10"/>
      <c r="M61" s="10"/>
    </row>
    <row r="62" spans="2:13" ht="12.75">
      <c r="B62" s="2" t="s">
        <v>62</v>
      </c>
      <c r="E62" s="11"/>
      <c r="G62" s="10"/>
      <c r="H62" s="10"/>
      <c r="M62" s="10"/>
    </row>
    <row r="63" spans="2:13" ht="12.75">
      <c r="B63" s="2" t="s">
        <v>63</v>
      </c>
      <c r="E63" s="11"/>
      <c r="G63" s="10"/>
      <c r="H63" s="10"/>
      <c r="M63" s="10"/>
    </row>
    <row r="64" spans="5:13" ht="12.75">
      <c r="E64" s="11"/>
      <c r="G64" s="10"/>
      <c r="H64" s="10"/>
      <c r="M64" s="10"/>
    </row>
    <row r="65" spans="2:13" ht="12.75">
      <c r="B65" s="2" t="s">
        <v>64</v>
      </c>
      <c r="C65" s="19">
        <v>2.71</v>
      </c>
      <c r="D65" s="20"/>
      <c r="E65" s="21">
        <v>-0.46</v>
      </c>
      <c r="G65" s="10"/>
      <c r="H65" s="10"/>
      <c r="I65" s="19">
        <v>6.04</v>
      </c>
      <c r="J65" s="19"/>
      <c r="K65" s="19">
        <f>(1426000/21021412)*100</f>
        <v>6.783559543954516</v>
      </c>
      <c r="M65" s="10"/>
    </row>
    <row r="66" spans="2:13" ht="12.75">
      <c r="B66" s="2" t="s">
        <v>65</v>
      </c>
      <c r="E66" s="11"/>
      <c r="G66" s="11"/>
      <c r="H66" s="11"/>
      <c r="M66" s="11"/>
    </row>
    <row r="67" spans="5:13" ht="12.75">
      <c r="E67" s="11"/>
      <c r="G67" s="11"/>
      <c r="H67" s="11"/>
      <c r="M67" s="11"/>
    </row>
    <row r="68" spans="2:13" ht="12.75">
      <c r="B68" s="2" t="s">
        <v>66</v>
      </c>
      <c r="C68" s="11">
        <v>0</v>
      </c>
      <c r="D68" s="11"/>
      <c r="E68" s="11">
        <v>0</v>
      </c>
      <c r="G68" s="11"/>
      <c r="H68" s="11"/>
      <c r="I68" s="11">
        <v>0</v>
      </c>
      <c r="J68" s="11"/>
      <c r="K68" s="11">
        <v>0</v>
      </c>
      <c r="M68" s="11"/>
    </row>
    <row r="69" spans="2:13" ht="12.75">
      <c r="B69" s="2" t="s">
        <v>67</v>
      </c>
      <c r="E69" s="11"/>
      <c r="G69" s="11"/>
      <c r="H69" s="11"/>
      <c r="M69" s="11"/>
    </row>
    <row r="70" spans="5:13" ht="12.75">
      <c r="E70" s="11"/>
      <c r="G70" s="11"/>
      <c r="H70" s="11"/>
      <c r="M70" s="11"/>
    </row>
    <row r="71" spans="1:13" ht="12.75">
      <c r="A71" s="5" t="s">
        <v>68</v>
      </c>
      <c r="B71" s="2" t="s">
        <v>69</v>
      </c>
      <c r="C71" s="11">
        <v>2</v>
      </c>
      <c r="D71" s="11"/>
      <c r="E71" s="11">
        <v>2</v>
      </c>
      <c r="G71" s="11"/>
      <c r="H71" s="11"/>
      <c r="I71" s="11">
        <v>2</v>
      </c>
      <c r="J71" s="11"/>
      <c r="K71" s="11">
        <v>2</v>
      </c>
      <c r="M71" s="11"/>
    </row>
    <row r="72" spans="1:13" ht="12.75">
      <c r="A72" s="5"/>
      <c r="E72" s="11"/>
      <c r="G72" s="11"/>
      <c r="H72" s="11"/>
      <c r="M72" s="11"/>
    </row>
    <row r="73" spans="1:13" ht="12.75">
      <c r="A73" s="5" t="s">
        <v>20</v>
      </c>
      <c r="B73" s="2" t="s">
        <v>70</v>
      </c>
      <c r="C73" s="22" t="s">
        <v>71</v>
      </c>
      <c r="E73" s="22" t="s">
        <v>71</v>
      </c>
      <c r="G73" s="11"/>
      <c r="H73" s="11"/>
      <c r="I73" s="22"/>
      <c r="J73" s="11"/>
      <c r="K73" s="22"/>
      <c r="M73" s="11"/>
    </row>
    <row r="74" spans="1:13" ht="12.75">
      <c r="A74" s="5"/>
      <c r="C74" s="22" t="s">
        <v>72</v>
      </c>
      <c r="E74" s="22" t="s">
        <v>72</v>
      </c>
      <c r="G74" s="11"/>
      <c r="H74" s="11"/>
      <c r="I74" s="22"/>
      <c r="J74" s="11"/>
      <c r="K74" s="22"/>
      <c r="M74" s="11"/>
    </row>
    <row r="75" spans="1:13" ht="12.75">
      <c r="A75" s="5"/>
      <c r="G75" s="11"/>
      <c r="H75" s="11"/>
      <c r="M75" s="11"/>
    </row>
    <row r="76" spans="1:13" ht="12.75">
      <c r="A76" s="5">
        <v>5</v>
      </c>
      <c r="B76" s="2" t="s">
        <v>73</v>
      </c>
      <c r="C76" s="23">
        <v>1.55</v>
      </c>
      <c r="E76" s="24">
        <f>+'[1]KLSE-BS'!E60</f>
        <v>1.5136767993910851</v>
      </c>
      <c r="G76" s="24"/>
      <c r="H76" s="24"/>
      <c r="I76" s="23">
        <v>1.55</v>
      </c>
      <c r="K76" s="24">
        <f>+'[1]KLSE-BS'!E60</f>
        <v>1.5136767993910851</v>
      </c>
      <c r="M76" s="24"/>
    </row>
    <row r="77" spans="5:13" ht="12.75">
      <c r="E77" s="11"/>
      <c r="G77" s="11"/>
      <c r="H77" s="11"/>
      <c r="M77" s="11"/>
    </row>
    <row r="78" spans="5:13" ht="12.75">
      <c r="E78" s="11"/>
      <c r="G78" s="11"/>
      <c r="H78" s="11"/>
      <c r="M78" s="11"/>
    </row>
    <row r="79" spans="5:13" ht="12.75">
      <c r="E79" s="11"/>
      <c r="G79" s="11"/>
      <c r="H79" s="11"/>
      <c r="M79" s="11"/>
    </row>
    <row r="80" spans="5:13" ht="12.75">
      <c r="E80" s="11"/>
      <c r="G80" s="11"/>
      <c r="H80" s="11"/>
      <c r="M80" s="11"/>
    </row>
    <row r="81" spans="5:13" ht="12.75">
      <c r="E81" s="11"/>
      <c r="G81" s="11"/>
      <c r="H81" s="11"/>
      <c r="M81" s="11"/>
    </row>
    <row r="82" spans="5:13" ht="12.75">
      <c r="E82" s="11"/>
      <c r="G82" s="11"/>
      <c r="H82" s="11"/>
      <c r="M82" s="11"/>
    </row>
    <row r="83" spans="5:13" ht="12.75">
      <c r="E83" s="11"/>
      <c r="G83" s="11"/>
      <c r="H83" s="11"/>
      <c r="M83" s="11"/>
    </row>
    <row r="84" spans="5:13" ht="12.75">
      <c r="E84" s="25"/>
      <c r="G84" s="25"/>
      <c r="H84" s="25"/>
      <c r="M84" s="25"/>
    </row>
    <row r="85" spans="5:13" ht="12.75">
      <c r="E85" s="25"/>
      <c r="G85" s="25"/>
      <c r="H85" s="25"/>
      <c r="M85" s="25"/>
    </row>
    <row r="86" spans="5:13" ht="12.75">
      <c r="E86" s="25"/>
      <c r="G86" s="25"/>
      <c r="H86" s="25"/>
      <c r="M86" s="25"/>
    </row>
    <row r="87" spans="5:13" ht="12.75">
      <c r="E87" s="25"/>
      <c r="G87" s="25"/>
      <c r="H87" s="25"/>
      <c r="M87" s="25"/>
    </row>
    <row r="88" spans="5:13" ht="12.75">
      <c r="E88" s="25"/>
      <c r="G88" s="25"/>
      <c r="H88" s="25"/>
      <c r="M88" s="25"/>
    </row>
    <row r="89" spans="5:13" ht="12.75">
      <c r="E89" s="25"/>
      <c r="G89" s="25"/>
      <c r="H89" s="25"/>
      <c r="M89" s="25"/>
    </row>
    <row r="90" spans="5:13" ht="12.75">
      <c r="E90" s="25"/>
      <c r="G90" s="25"/>
      <c r="H90" s="25"/>
      <c r="M90" s="25"/>
    </row>
  </sheetData>
  <mergeCells count="4">
    <mergeCell ref="C10:E10"/>
    <mergeCell ref="F10:G10"/>
    <mergeCell ref="I10:K10"/>
    <mergeCell ref="L10:M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Packaging Ind.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Bina Management Sdn.Bhd</cp:lastModifiedBy>
  <cp:lastPrinted>2002-02-20T06:03:16Z</cp:lastPrinted>
  <dcterms:created xsi:type="dcterms:W3CDTF">2002-02-19T07:11:24Z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